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000" windowHeight="4245" tabRatio="604"/>
  </bookViews>
  <sheets>
    <sheet name="גיליון1" sheetId="5" r:id="rId1"/>
  </sheets>
  <calcPr calcId="145621"/>
</workbook>
</file>

<file path=xl/calcChain.xml><?xml version="1.0" encoding="utf-8"?>
<calcChain xmlns="http://schemas.openxmlformats.org/spreadsheetml/2006/main">
  <c r="G4" i="5" l="1"/>
  <c r="G14" i="5" l="1"/>
  <c r="D5" i="5"/>
  <c r="D6" i="5"/>
  <c r="D7" i="5"/>
  <c r="D8" i="5"/>
  <c r="D9" i="5"/>
  <c r="D10" i="5"/>
  <c r="D11" i="5"/>
  <c r="D12" i="5"/>
  <c r="D13" i="5"/>
  <c r="D14" i="5"/>
  <c r="F14" i="5"/>
  <c r="A14" i="5"/>
  <c r="C14" i="5"/>
  <c r="L2" i="5" l="1"/>
  <c r="A6" i="5"/>
  <c r="G5" i="5"/>
  <c r="F13" i="5" l="1"/>
  <c r="C13" i="5"/>
  <c r="F12" i="5"/>
  <c r="F11" i="5"/>
  <c r="F10" i="5"/>
  <c r="F9" i="5"/>
  <c r="F8" i="5"/>
  <c r="F7" i="5"/>
  <c r="C7" i="5"/>
  <c r="C8" i="5" s="1"/>
  <c r="C9" i="5" s="1"/>
  <c r="A7" i="5"/>
  <c r="A8" i="5" s="1"/>
  <c r="A9" i="5" s="1"/>
  <c r="F6" i="5"/>
  <c r="F5" i="5"/>
  <c r="G6" i="5" l="1"/>
  <c r="A10" i="5"/>
  <c r="A11" i="5" s="1"/>
  <c r="A12" i="5" s="1"/>
  <c r="A13" i="5" s="1"/>
  <c r="G13" i="5" s="1"/>
  <c r="C10" i="5"/>
  <c r="C11" i="5" s="1"/>
  <c r="C5" i="5"/>
  <c r="G8" i="5"/>
  <c r="G9" i="5"/>
  <c r="G7" i="5"/>
  <c r="L6" i="5" l="1"/>
  <c r="C12" i="5"/>
  <c r="G12" i="5" s="1"/>
  <c r="G11" i="5"/>
  <c r="G10" i="5"/>
</calcChain>
</file>

<file path=xl/comments1.xml><?xml version="1.0" encoding="utf-8"?>
<comments xmlns="http://schemas.openxmlformats.org/spreadsheetml/2006/main">
  <authors>
    <author>Nativ Kehat</author>
  </authors>
  <commentList>
    <comment ref="L3" authorId="0">
      <text>
        <r>
          <rPr>
            <b/>
            <sz val="9"/>
            <color indexed="81"/>
            <rFont val="Tahoma"/>
            <charset val="177"/>
          </rPr>
          <t>Nativ Kehat:</t>
        </r>
        <r>
          <rPr>
            <sz val="9"/>
            <color indexed="81"/>
            <rFont val="Tahoma"/>
            <charset val="177"/>
          </rPr>
          <t xml:space="preserve">
יש להזין את עלות הדלק של המערכת שעל גביה תותקן מערכת לבקרת חמצן/CO
</t>
        </r>
      </text>
    </comment>
    <comment ref="G4" authorId="0">
      <text>
        <r>
          <rPr>
            <b/>
            <sz val="9"/>
            <color indexed="81"/>
            <rFont val="Tahoma"/>
            <charset val="177"/>
          </rPr>
          <t>Nativ Kehat:</t>
        </r>
        <r>
          <rPr>
            <sz val="9"/>
            <color indexed="81"/>
            <rFont val="Tahoma"/>
            <charset val="177"/>
          </rPr>
          <t xml:space="preserve">
יש להזין את ההפסד בגין אחוז חמצן בפליטות לפי ערכי הטבלה
</t>
        </r>
      </text>
    </comment>
  </commentList>
</comments>
</file>

<file path=xl/sharedStrings.xml><?xml version="1.0" encoding="utf-8"?>
<sst xmlns="http://schemas.openxmlformats.org/spreadsheetml/2006/main" count="19" uniqueCount="19">
  <si>
    <t>Ta</t>
  </si>
  <si>
    <t>-</t>
  </si>
  <si>
    <t>Tl</t>
  </si>
  <si>
    <t>*</t>
  </si>
  <si>
    <t>Qa</t>
  </si>
  <si>
    <t>f/Comax</t>
  </si>
  <si>
    <t>21/(21-O2)</t>
  </si>
  <si>
    <t>הפסדי פליטות</t>
  </si>
  <si>
    <t>O2-controll</t>
  </si>
  <si>
    <t>חסכון בין ממוצע קיים של חמצן בפועל לבין תיקון של בקרת O2</t>
  </si>
  <si>
    <t>בקרת CO</t>
  </si>
  <si>
    <t>אחוז חמצן</t>
  </si>
  <si>
    <t>חיסכון כספי משוער לשנה</t>
  </si>
  <si>
    <t>עמודה1</t>
  </si>
  <si>
    <t>בפועל</t>
  </si>
  <si>
    <t>CO + O2</t>
  </si>
  <si>
    <t>פרמטר לפי סוג הדלק</t>
  </si>
  <si>
    <t>אחוז שיפור הנצילות מקסימאלי</t>
  </si>
  <si>
    <t>עלות דלק שנתית למבער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</si>
</sst>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0.0000"/>
    <numFmt numFmtId="166" formatCode="0.000"/>
  </numFmts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9"/>
      <color indexed="81"/>
      <name val="Tahoma"/>
      <charset val="177"/>
    </font>
    <font>
      <b/>
      <sz val="9"/>
      <color indexed="81"/>
      <name val="Tahoma"/>
      <charset val="177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4" borderId="10" xfId="0" applyNumberFormat="1" applyFont="1" applyFill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43" fontId="0" fillId="0" borderId="11" xfId="0" applyNumberFormat="1" applyFont="1" applyBorder="1" applyAlignment="1">
      <alignment horizontal="center" vertical="center"/>
    </xf>
    <xf numFmtId="43" fontId="0" fillId="4" borderId="10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4" fontId="0" fillId="0" borderId="7" xfId="1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"/>
  <sheetViews>
    <sheetView rightToLeft="1" tabSelected="1" workbookViewId="0"/>
  </sheetViews>
  <sheetFormatPr defaultRowHeight="14.25" x14ac:dyDescent="0.2"/>
  <cols>
    <col min="1" max="1" width="8.25" bestFit="1" customWidth="1"/>
    <col min="2" max="2" width="1.5" bestFit="1" customWidth="1"/>
    <col min="3" max="3" width="3" bestFit="1" customWidth="1"/>
    <col min="4" max="4" width="11.875" bestFit="1" customWidth="1"/>
    <col min="5" max="5" width="1.625" bestFit="1" customWidth="1"/>
    <col min="6" max="6" width="14.375" bestFit="1" customWidth="1"/>
    <col min="7" max="7" width="11" bestFit="1" customWidth="1"/>
    <col min="8" max="8" width="8.125" bestFit="1" customWidth="1"/>
    <col min="11" max="12" width="23.375" bestFit="1" customWidth="1"/>
  </cols>
  <sheetData>
    <row r="1" spans="1:12" ht="15" x14ac:dyDescent="0.2">
      <c r="A1" s="4"/>
      <c r="B1" s="5"/>
      <c r="C1" s="5"/>
      <c r="D1" s="5"/>
      <c r="E1" s="5"/>
      <c r="F1" s="5"/>
      <c r="G1" s="5" t="s">
        <v>8</v>
      </c>
      <c r="H1" s="6"/>
      <c r="I1" s="1"/>
      <c r="K1" s="16" t="s">
        <v>15</v>
      </c>
      <c r="L1" s="17" t="s">
        <v>13</v>
      </c>
    </row>
    <row r="2" spans="1:12" x14ac:dyDescent="0.2">
      <c r="A2" s="3"/>
      <c r="B2" s="2"/>
      <c r="C2" s="2"/>
      <c r="D2" s="2"/>
      <c r="E2" s="2"/>
      <c r="F2" s="2" t="s">
        <v>16</v>
      </c>
      <c r="G2" s="2" t="s">
        <v>7</v>
      </c>
      <c r="H2" s="7" t="s">
        <v>11</v>
      </c>
      <c r="I2" s="1"/>
      <c r="K2" s="18" t="s">
        <v>17</v>
      </c>
      <c r="L2" s="21">
        <f>(-G4+G14)</f>
        <v>1.540483185156552E-2</v>
      </c>
    </row>
    <row r="3" spans="1:12" x14ac:dyDescent="0.2">
      <c r="A3" s="3" t="s">
        <v>2</v>
      </c>
      <c r="B3" s="2" t="s">
        <v>1</v>
      </c>
      <c r="C3" s="2" t="s">
        <v>0</v>
      </c>
      <c r="D3" s="2" t="s">
        <v>6</v>
      </c>
      <c r="E3" s="2" t="s">
        <v>3</v>
      </c>
      <c r="F3" s="2" t="s">
        <v>5</v>
      </c>
      <c r="G3" s="2" t="s">
        <v>4</v>
      </c>
      <c r="H3" s="7"/>
      <c r="I3" s="1"/>
      <c r="K3" s="19" t="s">
        <v>18</v>
      </c>
      <c r="L3" s="22">
        <v>4800000</v>
      </c>
    </row>
    <row r="4" spans="1:12" x14ac:dyDescent="0.2">
      <c r="G4" s="9">
        <f>-0.1104</f>
        <v>-0.1104</v>
      </c>
      <c r="H4" s="7" t="s">
        <v>14</v>
      </c>
      <c r="I4" s="1"/>
      <c r="K4" s="20"/>
      <c r="L4" s="23"/>
    </row>
    <row r="5" spans="1:12" x14ac:dyDescent="0.2">
      <c r="A5" s="3">
        <v>250</v>
      </c>
      <c r="B5" s="2"/>
      <c r="C5" s="2">
        <f>C9</f>
        <v>25</v>
      </c>
      <c r="D5" s="14">
        <f t="shared" ref="D5:D13" si="0">21/(21-H5)</f>
        <v>1.75</v>
      </c>
      <c r="E5" s="2"/>
      <c r="F5" s="2">
        <f>0.619/16</f>
        <v>3.86875E-2</v>
      </c>
      <c r="G5" s="10">
        <f t="shared" ref="G5:G13" si="1">F5*D5*(C5-A5)/100</f>
        <v>-0.15233203125</v>
      </c>
      <c r="H5" s="7">
        <v>9</v>
      </c>
      <c r="K5" s="20"/>
      <c r="L5" s="23"/>
    </row>
    <row r="6" spans="1:12" x14ac:dyDescent="0.2">
      <c r="A6" s="3">
        <f>A5</f>
        <v>250</v>
      </c>
      <c r="B6" s="2"/>
      <c r="C6" s="2">
        <v>25</v>
      </c>
      <c r="D6" s="14">
        <f t="shared" si="0"/>
        <v>1.6153846153846154</v>
      </c>
      <c r="E6" s="2"/>
      <c r="F6" s="13">
        <f>0.4493/11.94</f>
        <v>3.7629815745393633E-2</v>
      </c>
      <c r="G6" s="10">
        <f t="shared" si="1"/>
        <v>-0.13676990722844995</v>
      </c>
      <c r="H6" s="7">
        <v>8</v>
      </c>
      <c r="I6" s="1"/>
      <c r="K6" s="18" t="s">
        <v>12</v>
      </c>
      <c r="L6" s="24">
        <f>L2*L3</f>
        <v>73943.192887514495</v>
      </c>
    </row>
    <row r="7" spans="1:12" x14ac:dyDescent="0.2">
      <c r="A7" s="3">
        <f t="shared" ref="A7:A14" si="2">A6</f>
        <v>250</v>
      </c>
      <c r="B7" s="2"/>
      <c r="C7" s="2">
        <f t="shared" ref="C7:C14" si="3">C6</f>
        <v>25</v>
      </c>
      <c r="D7" s="14">
        <f t="shared" si="0"/>
        <v>1.5</v>
      </c>
      <c r="E7" s="2"/>
      <c r="F7" s="13">
        <f>0.4529/11.94</f>
        <v>3.7931323283082082E-2</v>
      </c>
      <c r="G7" s="10">
        <f t="shared" si="1"/>
        <v>-0.12801821608040204</v>
      </c>
      <c r="H7" s="7">
        <v>7</v>
      </c>
      <c r="I7" s="1"/>
    </row>
    <row r="8" spans="1:12" x14ac:dyDescent="0.2">
      <c r="A8" s="3">
        <f t="shared" si="2"/>
        <v>250</v>
      </c>
      <c r="B8" s="2"/>
      <c r="C8" s="2">
        <f t="shared" si="3"/>
        <v>25</v>
      </c>
      <c r="D8" s="14">
        <f t="shared" si="0"/>
        <v>1.4</v>
      </c>
      <c r="E8" s="2"/>
      <c r="F8" s="13">
        <f>0.4574/11.94</f>
        <v>3.830820770519263E-2</v>
      </c>
      <c r="G8" s="10">
        <f t="shared" si="1"/>
        <v>-0.12067085427135676</v>
      </c>
      <c r="H8" s="7">
        <v>6</v>
      </c>
      <c r="I8" s="1"/>
    </row>
    <row r="9" spans="1:12" x14ac:dyDescent="0.2">
      <c r="A9" s="3">
        <f t="shared" si="2"/>
        <v>250</v>
      </c>
      <c r="B9" s="2"/>
      <c r="C9" s="2">
        <f t="shared" si="3"/>
        <v>25</v>
      </c>
      <c r="D9" s="14">
        <f t="shared" si="0"/>
        <v>1.3125</v>
      </c>
      <c r="E9" s="2"/>
      <c r="F9" s="13">
        <f>0.4609/11.94</f>
        <v>3.8601340033500839E-2</v>
      </c>
      <c r="G9" s="10">
        <f t="shared" si="1"/>
        <v>-0.11399458228643217</v>
      </c>
      <c r="H9" s="7">
        <v>5</v>
      </c>
      <c r="I9" s="1"/>
    </row>
    <row r="10" spans="1:12" x14ac:dyDescent="0.2">
      <c r="A10" s="3">
        <f t="shared" si="2"/>
        <v>250</v>
      </c>
      <c r="B10" s="2"/>
      <c r="C10" s="2">
        <f t="shared" si="3"/>
        <v>25</v>
      </c>
      <c r="D10" s="14">
        <f t="shared" si="0"/>
        <v>1.25</v>
      </c>
      <c r="E10" s="2"/>
      <c r="F10" s="13">
        <f>0.4644/11.94</f>
        <v>3.8894472361809047E-2</v>
      </c>
      <c r="G10" s="10">
        <f t="shared" si="1"/>
        <v>-0.10939070351758794</v>
      </c>
      <c r="H10" s="7">
        <v>4.2</v>
      </c>
      <c r="I10" s="1"/>
    </row>
    <row r="11" spans="1:12" x14ac:dyDescent="0.2">
      <c r="A11" s="3">
        <f t="shared" si="2"/>
        <v>250</v>
      </c>
      <c r="B11" s="2"/>
      <c r="C11" s="2">
        <f t="shared" si="3"/>
        <v>25</v>
      </c>
      <c r="D11" s="14">
        <f t="shared" si="0"/>
        <v>1.2</v>
      </c>
      <c r="E11" s="2"/>
      <c r="F11" s="13">
        <f>0.4681/11.94</f>
        <v>3.9204355108877723E-2</v>
      </c>
      <c r="G11" s="10">
        <f t="shared" si="1"/>
        <v>-0.10585175879396985</v>
      </c>
      <c r="H11" s="7">
        <v>3.5</v>
      </c>
      <c r="I11" s="1"/>
    </row>
    <row r="12" spans="1:12" ht="99.75" x14ac:dyDescent="0.2">
      <c r="A12" s="3">
        <f t="shared" si="2"/>
        <v>250</v>
      </c>
      <c r="B12" s="2"/>
      <c r="C12" s="2">
        <f t="shared" si="3"/>
        <v>25</v>
      </c>
      <c r="D12" s="14">
        <f t="shared" si="0"/>
        <v>1.150054764512596</v>
      </c>
      <c r="E12" s="2"/>
      <c r="F12" s="13">
        <f>0.472/11.94</f>
        <v>3.9530988274706864E-2</v>
      </c>
      <c r="G12" s="10">
        <f t="shared" si="1"/>
        <v>-0.10229130317524093</v>
      </c>
      <c r="H12" s="7">
        <v>2.74</v>
      </c>
      <c r="I12" s="8" t="s">
        <v>9</v>
      </c>
    </row>
    <row r="13" spans="1:12" ht="15" thickBot="1" x14ac:dyDescent="0.25">
      <c r="A13" s="25">
        <f t="shared" ref="A13" si="4">A12</f>
        <v>250</v>
      </c>
      <c r="B13" s="26"/>
      <c r="C13" s="27">
        <f t="shared" ref="C13" si="5">C12</f>
        <v>25</v>
      </c>
      <c r="D13" s="28">
        <f t="shared" si="0"/>
        <v>1.0994764397905759</v>
      </c>
      <c r="E13" s="26"/>
      <c r="F13" s="29">
        <f>0.4764/11.94</f>
        <v>3.9899497487437187E-2</v>
      </c>
      <c r="G13" s="30">
        <f t="shared" si="1"/>
        <v>-9.8704254255571028E-2</v>
      </c>
      <c r="H13" s="31">
        <v>1.9</v>
      </c>
      <c r="I13" s="31"/>
    </row>
    <row r="14" spans="1:12" x14ac:dyDescent="0.2">
      <c r="A14" s="15">
        <f t="shared" si="2"/>
        <v>250</v>
      </c>
      <c r="B14" s="12"/>
      <c r="C14" s="12">
        <f t="shared" si="3"/>
        <v>25</v>
      </c>
      <c r="D14" s="32">
        <f>21/(21-H14)</f>
        <v>1.0769230769230769</v>
      </c>
      <c r="E14" s="12"/>
      <c r="F14" s="33">
        <f>0.4681/11.94</f>
        <v>3.9204355108877723E-2</v>
      </c>
      <c r="G14" s="34">
        <f>F14*D14*(C14-A14)/100</f>
        <v>-9.4995168148434478E-2</v>
      </c>
      <c r="H14" s="35">
        <v>1.5</v>
      </c>
      <c r="I14" s="36"/>
      <c r="J14" s="11" t="s">
        <v>10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Nativ Kehat</dc:creator>
  <cp:lastModifiedBy>Dror Moran</cp:lastModifiedBy>
  <dcterms:created xsi:type="dcterms:W3CDTF">2018-11-12T17:57:50Z</dcterms:created>
  <dcterms:modified xsi:type="dcterms:W3CDTF">2019-04-15T07:25:24Z</dcterms:modified>
</cp:coreProperties>
</file>